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dulu.lunet.ch\shares\EDULUHOMES\Cyrille.Berger\Eigene Dokumente\Notenkonferenzen\"/>
    </mc:Choice>
  </mc:AlternateContent>
  <bookViews>
    <workbookView xWindow="240" yWindow="135" windowWidth="24240" windowHeight="9855"/>
  </bookViews>
  <sheets>
    <sheet name="Berechnungstool" sheetId="1" r:id="rId1"/>
  </sheets>
  <definedNames>
    <definedName name="Noten">Berechnungstool!$P$7:$P$17</definedName>
    <definedName name="_xlnm.Print_Area" localSheetId="0">Berechnungstool!$B$1:$O$29</definedName>
  </definedNames>
  <calcPr calcId="162913"/>
</workbook>
</file>

<file path=xl/calcChain.xml><?xml version="1.0" encoding="utf-8"?>
<calcChain xmlns="http://schemas.openxmlformats.org/spreadsheetml/2006/main">
  <c r="I11" i="1" l="1"/>
  <c r="J11" i="1" s="1"/>
  <c r="H9" i="1"/>
  <c r="I9" i="1" s="1"/>
  <c r="J9" i="1" s="1"/>
  <c r="H10" i="1"/>
  <c r="I10" i="1" s="1"/>
  <c r="J10" i="1" s="1"/>
  <c r="H11" i="1"/>
  <c r="H12" i="1"/>
  <c r="I12" i="1" s="1"/>
  <c r="J12" i="1" s="1"/>
  <c r="H8" i="1"/>
  <c r="I8" i="1" s="1"/>
  <c r="J8" i="1" s="1"/>
  <c r="L8" i="1" l="1"/>
  <c r="I14" i="1"/>
  <c r="I15" i="1"/>
  <c r="I16" i="1"/>
  <c r="I17" i="1"/>
  <c r="I18" i="1"/>
  <c r="I19" i="1"/>
  <c r="I20" i="1"/>
  <c r="J20" i="1" s="1"/>
  <c r="I21" i="1"/>
  <c r="J21" i="1" s="1"/>
  <c r="I13" i="1"/>
  <c r="J13" i="1" s="1"/>
  <c r="L10" i="1"/>
  <c r="J19" i="1" l="1"/>
  <c r="M19" i="1" s="1"/>
  <c r="J18" i="1"/>
  <c r="M18" i="1" s="1"/>
  <c r="J17" i="1"/>
  <c r="M17" i="1" s="1"/>
  <c r="J16" i="1"/>
  <c r="M16" i="1" s="1"/>
  <c r="J15" i="1"/>
  <c r="M15" i="1" s="1"/>
  <c r="J14" i="1"/>
  <c r="M14" i="1" s="1"/>
  <c r="M20" i="1"/>
  <c r="M21" i="1"/>
  <c r="M13" i="1"/>
  <c r="K8" i="1"/>
  <c r="L11" i="1"/>
  <c r="L9" i="1"/>
  <c r="L13" i="1"/>
  <c r="M10" i="1"/>
  <c r="L20" i="1"/>
  <c r="L19" i="1" l="1"/>
  <c r="L15" i="1"/>
  <c r="J23" i="1"/>
  <c r="L12" i="1"/>
  <c r="M9" i="1"/>
  <c r="K9" i="1"/>
  <c r="J22" i="1"/>
  <c r="K21" i="1"/>
  <c r="K20" i="1"/>
  <c r="K19" i="1"/>
  <c r="K18" i="1"/>
  <c r="L18" i="1"/>
  <c r="K17" i="1"/>
  <c r="L17" i="1"/>
  <c r="K16" i="1"/>
  <c r="K15" i="1"/>
  <c r="K14" i="1"/>
  <c r="K13" i="1"/>
  <c r="M12" i="1"/>
  <c r="K12" i="1"/>
  <c r="K11" i="1"/>
  <c r="K10" i="1"/>
  <c r="M8" i="1"/>
  <c r="L21" i="1"/>
  <c r="L16" i="1"/>
  <c r="L14" i="1"/>
  <c r="M11" i="1"/>
  <c r="J26" i="1" l="1"/>
  <c r="L25" i="1"/>
  <c r="J25" i="1" s="1"/>
  <c r="K24" i="1"/>
  <c r="J24" i="1" s="1"/>
  <c r="D28" i="1" l="1"/>
</calcChain>
</file>

<file path=xl/sharedStrings.xml><?xml version="1.0" encoding="utf-8"?>
<sst xmlns="http://schemas.openxmlformats.org/spreadsheetml/2006/main" count="38" uniqueCount="37">
  <si>
    <t>DE</t>
  </si>
  <si>
    <t>MA</t>
  </si>
  <si>
    <t>SF</t>
  </si>
  <si>
    <t>PS</t>
  </si>
  <si>
    <t>GS</t>
  </si>
  <si>
    <t>GG</t>
  </si>
  <si>
    <t>PH</t>
  </si>
  <si>
    <t>BI</t>
  </si>
  <si>
    <t>CH</t>
  </si>
  <si>
    <t>MU/BG</t>
  </si>
  <si>
    <t>Maturaarbeit</t>
  </si>
  <si>
    <t>EN bzw. EF</t>
  </si>
  <si>
    <t>EF bzw. EN</t>
  </si>
  <si>
    <t>Anzahl Mangelpunkte</t>
  </si>
  <si>
    <t>Anzahl Pluspunkte</t>
  </si>
  <si>
    <t>Anzahl Noten unter 4</t>
  </si>
  <si>
    <t>Plus-
punkte</t>
  </si>
  <si>
    <t>Mangel-
punkte</t>
  </si>
  <si>
    <t>Zeugins-
note</t>
  </si>
  <si>
    <t>Durch-
schnitt</t>
  </si>
  <si>
    <t>Matura-
note</t>
  </si>
  <si>
    <t>Noten 
unter 4</t>
  </si>
  <si>
    <t>Matura-
prüfungsfächer</t>
  </si>
  <si>
    <t>ohne 
Maturaprüfungen</t>
  </si>
  <si>
    <t>Durchschnitt Maturitätszeugnis</t>
  </si>
  <si>
    <t>Ausgabe</t>
  </si>
  <si>
    <t>Prüfungs-
noten</t>
  </si>
  <si>
    <t>schriftlich</t>
  </si>
  <si>
    <t>mündlich</t>
  </si>
  <si>
    <t xml:space="preserve">Name: </t>
  </si>
  <si>
    <t>Berechnungstool für Maturagefährdung</t>
  </si>
  <si>
    <t>Die Berechnung erfolgt, wenn alle Notenfelder eine Note enthalten.</t>
  </si>
  <si>
    <t>MAR4</t>
  </si>
  <si>
    <t>MAR3</t>
  </si>
  <si>
    <t>FR/IT</t>
  </si>
  <si>
    <t xml:space="preserve">  Kantonsschule Reussbühl</t>
  </si>
  <si>
    <r>
      <rPr>
        <b/>
        <sz val="11"/>
        <color theme="1"/>
        <rFont val="Arial"/>
        <family val="2"/>
      </rPr>
      <t xml:space="preserve">Erläuterungen zum Berechnungstool für Maturitätsprüfungen
</t>
    </r>
    <r>
      <rPr>
        <sz val="11"/>
        <color theme="1"/>
        <rFont val="Arial"/>
        <family val="2"/>
      </rPr>
      <t xml:space="preserve">
Das Maturitätsanerkennungsreglement MAR besagt in Art. 16:
-</t>
    </r>
    <r>
      <rPr>
        <i/>
        <sz val="11"/>
        <color theme="1"/>
        <rFont val="Arial"/>
        <family val="2"/>
      </rPr>
      <t xml:space="preserve"> Die Maturität ist bestanden, wenn […]
a) die doppelte Summe aller Notenabweichungen von 4 nach unten nicht grösser ist als die Summe aller Notenabweichungen von 4 nach oben;
b) nicht mehr als vier Noten unter 4 erteilt wurden.
</t>
    </r>
    <r>
      <rPr>
        <sz val="11"/>
        <color theme="1"/>
        <rFont val="Arial"/>
        <family val="2"/>
      </rPr>
      <t xml:space="preserve">
Es hat sich gezeigt, dass meist diese doppelte Kompensation von Mangelpunkten der Grund für ein Scheitern an den Maturitätsprüfungen ist. Mit diesem Tool können Maturandinnen und Maturanden die Auswirkungen dieser Regelung selber über-prüfen.
In die blau hinterlegten Felder werden die Jahresnoten (Erfahrungsnoten) in den jeweiligen Fächern als ganze und halbe Noten eingegeben. In die gelben Felder werden die prognostizierten / angestrebten Noten aus den schriftlichen und mündlichen Maturitätsprüfungen eingetragen.
Sind alle Noten erfasst, werden die Notendurchschnitte der Prüfungsfächer sowie alle Mangel- und Pluspunkte berechnet und die Anzahl Noten unter 4 ermittelt. Bei genauen Viertelsnoten in den Prüfungsfächern wird gemäss Reglement in Richtung der Maturitätsprüfungen gerundet. 
Im Ausgabefeld wird  angezeigt, ob die Matura mit den eingetragenen Noten bestanden wird oder ob eine Maturagefährdung vorliegt.
</t>
    </r>
    <r>
      <rPr>
        <b/>
        <sz val="11"/>
        <color theme="1"/>
        <rFont val="Arial"/>
        <family val="2"/>
      </rPr>
      <t xml:space="preserve">Beachten Sie undbedingt: Das Tool kann bei der groben Abschätzung des Prüfungserfolges helfen, stellt jedoch keinesfalls eine sichere Prognose. Es gibt keine graduelle Abstufung der "Prognose" (knapp gefährdet oder knapp erfüllt) aus. 
</t>
    </r>
    <r>
      <rPr>
        <sz val="10"/>
        <color theme="1"/>
        <rFont val="Arial"/>
        <family val="2"/>
      </rPr>
      <t xml:space="preserve">Diese Tabelle wurde von K. Helfenstein, Prorektor an der KS Seetal programmiert. Mit seiner freundlichen Genehmigung dürfen wir sie an der KS Reussbühl benutzen. 
</t>
    </r>
    <r>
      <rPr>
        <i/>
        <sz val="8"/>
        <color theme="1"/>
        <rFont val="Arial"/>
        <family val="2"/>
      </rPr>
      <t xml:space="preserve">Reussbühl, Januar 2023/Bc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</si>
</sst>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0"/>
      <color theme="1"/>
      <name val="Arial"/>
      <family val="2"/>
    </font>
    <font>
      <sz val="11"/>
      <color theme="1"/>
      <name val="Arial"/>
      <family val="2"/>
    </font>
    <font>
      <sz val="11"/>
      <color theme="1"/>
      <name val="Arial"/>
      <family val="2"/>
    </font>
    <font>
      <b/>
      <sz val="10"/>
      <color theme="1"/>
      <name val="Arial"/>
      <family val="2"/>
    </font>
    <font>
      <sz val="10"/>
      <color theme="1"/>
      <name val="Arial Black"/>
      <family val="2"/>
    </font>
    <font>
      <sz val="11"/>
      <color theme="1"/>
      <name val="Arial"/>
      <family val="2"/>
    </font>
    <font>
      <b/>
      <sz val="11"/>
      <color theme="1"/>
      <name val="Arial"/>
      <family val="2"/>
    </font>
    <font>
      <b/>
      <sz val="11"/>
      <color theme="1"/>
      <name val="Arial Narrow"/>
      <family val="2"/>
    </font>
    <font>
      <b/>
      <i/>
      <sz val="10"/>
      <color theme="1"/>
      <name val="Arial"/>
      <family val="2"/>
    </font>
    <font>
      <b/>
      <sz val="10"/>
      <color rgb="FFFF0000"/>
      <name val="Arial"/>
      <family val="2"/>
    </font>
    <font>
      <b/>
      <sz val="10"/>
      <color rgb="FF008000"/>
      <name val="Arial"/>
      <family val="2"/>
    </font>
    <font>
      <b/>
      <sz val="12"/>
      <color theme="1"/>
      <name val="Arial"/>
      <family val="2"/>
    </font>
    <font>
      <b/>
      <sz val="18"/>
      <color rgb="FF008000"/>
      <name val="Arial"/>
      <family val="2"/>
    </font>
    <font>
      <b/>
      <sz val="11"/>
      <color theme="0"/>
      <name val="Arial"/>
      <family val="2"/>
    </font>
    <font>
      <sz val="18"/>
      <color theme="1"/>
      <name val="Arial Black"/>
      <family val="2"/>
    </font>
    <font>
      <i/>
      <sz val="11"/>
      <color theme="1"/>
      <name val="Arial"/>
      <family val="2"/>
    </font>
    <font>
      <sz val="6"/>
      <color theme="1"/>
      <name val="Arial Narrow"/>
      <family val="2"/>
    </font>
    <font>
      <b/>
      <sz val="10"/>
      <color theme="0"/>
      <name val="Arial"/>
      <family val="2"/>
    </font>
    <font>
      <sz val="10"/>
      <color theme="0"/>
      <name val="Arial"/>
      <family val="2"/>
    </font>
    <font>
      <sz val="8"/>
      <color theme="1"/>
      <name val="Arial"/>
      <family val="2"/>
    </font>
    <font>
      <b/>
      <i/>
      <sz val="18"/>
      <color theme="1"/>
      <name val="Arial"/>
      <family val="2"/>
    </font>
    <font>
      <b/>
      <i/>
      <sz val="10"/>
      <color theme="0"/>
      <name val="Arial"/>
      <family val="2"/>
    </font>
    <font>
      <b/>
      <sz val="12"/>
      <color rgb="FFFF0000"/>
      <name val="Arial"/>
      <family val="2"/>
    </font>
    <font>
      <b/>
      <sz val="12"/>
      <color rgb="FF008000"/>
      <name val="Arial"/>
      <family val="2"/>
    </font>
    <font>
      <i/>
      <sz val="8"/>
      <color theme="1"/>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rgb="FF99FF66"/>
        <bgColor indexed="64"/>
      </patternFill>
    </fill>
    <fill>
      <patternFill patternType="solid">
        <fgColor rgb="FFFFFF66"/>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FFF00"/>
        <bgColor indexed="64"/>
      </patternFill>
    </fill>
    <fill>
      <patternFill patternType="solid">
        <fgColor rgb="FFCCFF66"/>
        <bgColor indexed="64"/>
      </patternFill>
    </fill>
    <fill>
      <patternFill patternType="solid">
        <fgColor theme="9" tint="0.39997558519241921"/>
        <bgColor indexed="64"/>
      </patternFill>
    </fill>
  </fills>
  <borders count="21">
    <border>
      <left/>
      <right/>
      <top/>
      <bottom/>
      <diagonal/>
    </border>
    <border>
      <left/>
      <right/>
      <top style="medium">
        <color auto="1"/>
      </top>
      <bottom/>
      <diagonal/>
    </border>
    <border>
      <left/>
      <right/>
      <top style="thin">
        <color auto="1"/>
      </top>
      <bottom/>
      <diagonal/>
    </border>
    <border>
      <left/>
      <right/>
      <top/>
      <bottom style="medium">
        <color auto="1"/>
      </bottom>
      <diagonal/>
    </border>
    <border>
      <left/>
      <right/>
      <top/>
      <bottom style="hair">
        <color theme="0" tint="-0.34998626667073579"/>
      </bottom>
      <diagonal/>
    </border>
    <border>
      <left/>
      <right/>
      <top style="hair">
        <color theme="0" tint="-0.34998626667073579"/>
      </top>
      <bottom style="hair">
        <color theme="0" tint="-0.34998626667073579"/>
      </bottom>
      <diagonal/>
    </border>
    <border>
      <left/>
      <right/>
      <top style="hair">
        <color theme="0" tint="-0.34998626667073579"/>
      </top>
      <bottom style="medium">
        <color auto="1"/>
      </bottom>
      <diagonal/>
    </border>
    <border>
      <left/>
      <right/>
      <top style="hair">
        <color theme="0" tint="-0.34998626667073579"/>
      </top>
      <bottom style="thin">
        <color auto="1"/>
      </bottom>
      <diagonal/>
    </border>
    <border>
      <left/>
      <right/>
      <top style="hair">
        <color theme="0" tint="-0.34998626667073579"/>
      </top>
      <bottom style="thin">
        <color theme="1"/>
      </bottom>
      <diagonal/>
    </border>
    <border>
      <left style="medium">
        <color theme="1"/>
      </left>
      <right style="medium">
        <color theme="1"/>
      </right>
      <top style="medium">
        <color theme="1"/>
      </top>
      <bottom style="hair">
        <color theme="0" tint="-0.34998626667073579"/>
      </bottom>
      <diagonal/>
    </border>
    <border>
      <left style="medium">
        <color theme="1"/>
      </left>
      <right style="medium">
        <color theme="1"/>
      </right>
      <top/>
      <bottom style="hair">
        <color theme="0" tint="-0.34998626667073579"/>
      </bottom>
      <diagonal/>
    </border>
    <border>
      <left style="medium">
        <color theme="1"/>
      </left>
      <right style="medium">
        <color theme="1"/>
      </right>
      <top style="hair">
        <color theme="0" tint="-0.34998626667073579"/>
      </top>
      <bottom style="medium">
        <color theme="1"/>
      </bottom>
      <diagonal/>
    </border>
    <border>
      <left style="medium">
        <color theme="1"/>
      </left>
      <right style="medium">
        <color theme="1"/>
      </right>
      <top style="hair">
        <color theme="0" tint="-0.34998626667073579"/>
      </top>
      <bottom style="thin">
        <color theme="1"/>
      </bottom>
      <diagonal/>
    </border>
    <border>
      <left style="medium">
        <color theme="1"/>
      </left>
      <right style="medium">
        <color theme="1"/>
      </right>
      <top/>
      <bottom style="medium">
        <color theme="1"/>
      </bottom>
      <diagonal/>
    </border>
    <border>
      <left style="medium">
        <color theme="1"/>
      </left>
      <right/>
      <top style="medium">
        <color theme="1"/>
      </top>
      <bottom style="hair">
        <color theme="0" tint="-0.34998626667073579"/>
      </bottom>
      <diagonal/>
    </border>
    <border>
      <left/>
      <right style="medium">
        <color theme="1"/>
      </right>
      <top style="medium">
        <color theme="1"/>
      </top>
      <bottom style="hair">
        <color theme="0" tint="-0.34998626667073579"/>
      </bottom>
      <diagonal/>
    </border>
    <border>
      <left style="medium">
        <color theme="1"/>
      </left>
      <right/>
      <top/>
      <bottom style="hair">
        <color theme="0" tint="-0.34998626667073579"/>
      </bottom>
      <diagonal/>
    </border>
    <border>
      <left/>
      <right style="medium">
        <color theme="1"/>
      </right>
      <top/>
      <bottom style="hair">
        <color theme="0" tint="-0.34998626667073579"/>
      </bottom>
      <diagonal/>
    </border>
    <border>
      <left style="medium">
        <color theme="1"/>
      </left>
      <right/>
      <top style="hair">
        <color theme="0" tint="-0.34998626667073579"/>
      </top>
      <bottom style="medium">
        <color theme="1"/>
      </bottom>
      <diagonal/>
    </border>
    <border>
      <left/>
      <right style="medium">
        <color theme="1"/>
      </right>
      <top style="hair">
        <color theme="0" tint="-0.34998626667073579"/>
      </top>
      <bottom style="medium">
        <color theme="1"/>
      </bottom>
      <diagonal/>
    </border>
    <border>
      <left style="thin">
        <color auto="1"/>
      </left>
      <right/>
      <top/>
      <bottom/>
      <diagonal/>
    </border>
  </borders>
  <cellStyleXfs count="1">
    <xf numFmtId="0" fontId="0" fillId="0" borderId="0"/>
  </cellStyleXfs>
  <cellXfs count="103">
    <xf numFmtId="0" fontId="0" fillId="0" borderId="0" xfId="0"/>
    <xf numFmtId="0" fontId="0" fillId="0" borderId="0" xfId="0" applyAlignment="1">
      <alignment horizontal="center"/>
    </xf>
    <xf numFmtId="0" fontId="0" fillId="0" borderId="0" xfId="0" applyAlignment="1">
      <alignment horizontal="right"/>
    </xf>
    <xf numFmtId="0" fontId="0" fillId="0" borderId="0" xfId="0" applyAlignment="1">
      <alignment vertical="center"/>
    </xf>
    <xf numFmtId="0" fontId="6" fillId="0" borderId="0" xfId="0" applyFont="1"/>
    <xf numFmtId="0" fontId="7" fillId="0" borderId="0" xfId="0" applyFont="1" applyAlignment="1">
      <alignment horizontal="center" vertical="center" wrapText="1"/>
    </xf>
    <xf numFmtId="0" fontId="0" fillId="0" borderId="0" xfId="0" applyAlignment="1" applyProtection="1">
      <alignment vertical="center"/>
    </xf>
    <xf numFmtId="0" fontId="6" fillId="0" borderId="0" xfId="0" applyFont="1" applyAlignment="1" applyProtection="1">
      <alignment vertical="center"/>
    </xf>
    <xf numFmtId="0" fontId="0" fillId="0" borderId="0" xfId="0" applyAlignment="1" applyProtection="1">
      <alignment horizontal="right" vertical="center"/>
    </xf>
    <xf numFmtId="0" fontId="7" fillId="0" borderId="0" xfId="0" applyFont="1" applyAlignment="1" applyProtection="1">
      <alignment horizontal="center" vertical="center" wrapText="1"/>
    </xf>
    <xf numFmtId="0" fontId="0" fillId="0" borderId="0" xfId="0" applyProtection="1"/>
    <xf numFmtId="0" fontId="6" fillId="0" borderId="0" xfId="0" applyFont="1" applyAlignment="1" applyProtection="1">
      <alignment wrapText="1"/>
    </xf>
    <xf numFmtId="0" fontId="0" fillId="0" borderId="0" xfId="0" applyAlignment="1" applyProtection="1">
      <alignment horizontal="right"/>
    </xf>
    <xf numFmtId="0" fontId="0" fillId="0" borderId="0" xfId="0" applyAlignment="1" applyProtection="1">
      <alignment horizontal="center"/>
    </xf>
    <xf numFmtId="0" fontId="3" fillId="0" borderId="0" xfId="0" applyFont="1" applyAlignment="1" applyProtection="1">
      <alignment horizontal="right"/>
    </xf>
    <xf numFmtId="0" fontId="6" fillId="0" borderId="0" xfId="0" applyFont="1" applyProtection="1"/>
    <xf numFmtId="0" fontId="13" fillId="0" borderId="0" xfId="0" applyFont="1" applyFill="1" applyBorder="1" applyAlignment="1" applyProtection="1">
      <alignment horizontal="center"/>
    </xf>
    <xf numFmtId="2" fontId="11" fillId="0" borderId="0" xfId="0" applyNumberFormat="1" applyFont="1" applyAlignment="1" applyProtection="1">
      <alignment horizontal="center"/>
    </xf>
    <xf numFmtId="0" fontId="6" fillId="0" borderId="0" xfId="0" applyFont="1" applyAlignment="1" applyProtection="1">
      <alignment horizontal="right"/>
    </xf>
    <xf numFmtId="0" fontId="16" fillId="0" borderId="0" xfId="0" applyFont="1" applyAlignment="1" applyProtection="1">
      <alignment horizontal="center"/>
    </xf>
    <xf numFmtId="0" fontId="19" fillId="0" borderId="0" xfId="0" applyFont="1" applyAlignment="1" applyProtection="1">
      <alignment horizontal="center"/>
    </xf>
    <xf numFmtId="0" fontId="17" fillId="0" borderId="0" xfId="0" applyFont="1" applyAlignment="1" applyProtection="1">
      <alignment horizontal="center"/>
    </xf>
    <xf numFmtId="0" fontId="18" fillId="0" borderId="0" xfId="0" applyFont="1" applyAlignment="1" applyProtection="1">
      <alignment horizontal="center"/>
    </xf>
    <xf numFmtId="0" fontId="3" fillId="2" borderId="0" xfId="0" applyFont="1" applyFill="1"/>
    <xf numFmtId="0" fontId="0" fillId="0" borderId="0" xfId="0" applyAlignment="1">
      <alignment horizontal="left" indent="1"/>
    </xf>
    <xf numFmtId="0" fontId="0" fillId="0" borderId="0" xfId="0" applyNumberFormat="1"/>
    <xf numFmtId="0" fontId="22" fillId="0" borderId="0" xfId="0" applyFont="1" applyAlignment="1" applyProtection="1">
      <alignment horizontal="center"/>
    </xf>
    <xf numFmtId="0" fontId="23" fillId="0" borderId="0" xfId="0" applyFont="1" applyAlignment="1" applyProtection="1">
      <alignment horizontal="center"/>
    </xf>
    <xf numFmtId="0" fontId="11" fillId="0" borderId="0" xfId="0" applyFont="1" applyAlignment="1" applyProtection="1">
      <alignment horizontal="center"/>
    </xf>
    <xf numFmtId="0" fontId="0" fillId="0" borderId="0" xfId="0" applyFill="1" applyAlignment="1">
      <alignment horizontal="center"/>
    </xf>
    <xf numFmtId="0" fontId="0" fillId="0" borderId="0" xfId="0" applyFill="1" applyAlignment="1">
      <alignment horizontal="left" indent="1"/>
    </xf>
    <xf numFmtId="0" fontId="3" fillId="5" borderId="9" xfId="0" applyNumberFormat="1" applyFont="1" applyFill="1" applyBorder="1" applyAlignment="1" applyProtection="1">
      <alignment horizontal="center" vertical="center" wrapText="1"/>
      <protection locked="0"/>
    </xf>
    <xf numFmtId="0" fontId="3" fillId="4" borderId="14" xfId="0" applyNumberFormat="1" applyFont="1" applyFill="1" applyBorder="1" applyAlignment="1" applyProtection="1">
      <alignment horizontal="center" vertical="center" wrapText="1"/>
      <protection locked="0"/>
    </xf>
    <xf numFmtId="0" fontId="3" fillId="9" borderId="15" xfId="0" applyNumberFormat="1" applyFont="1" applyFill="1" applyBorder="1" applyAlignment="1" applyProtection="1">
      <alignment horizontal="center" vertical="center" wrapText="1"/>
      <protection locked="0"/>
    </xf>
    <xf numFmtId="0" fontId="3" fillId="4" borderId="4" xfId="0" applyNumberFormat="1" applyFont="1" applyFill="1" applyBorder="1" applyAlignment="1" applyProtection="1">
      <alignment horizontal="center" vertical="center"/>
      <protection locked="0"/>
    </xf>
    <xf numFmtId="0" fontId="8" fillId="0" borderId="4" xfId="0" applyNumberFormat="1" applyFont="1" applyBorder="1" applyAlignment="1" applyProtection="1">
      <alignment horizontal="center" vertical="center"/>
    </xf>
    <xf numFmtId="0" fontId="6" fillId="12" borderId="5" xfId="0" applyNumberFormat="1" applyFont="1" applyFill="1" applyBorder="1" applyAlignment="1" applyProtection="1">
      <alignment horizontal="center" vertical="center"/>
    </xf>
    <xf numFmtId="0" fontId="9" fillId="0" borderId="4" xfId="0" applyFont="1" applyBorder="1" applyAlignment="1" applyProtection="1">
      <alignment horizontal="center" vertical="center"/>
    </xf>
    <xf numFmtId="0" fontId="10" fillId="0" borderId="4" xfId="0" applyFont="1" applyBorder="1" applyAlignment="1" applyProtection="1">
      <alignment horizontal="center" vertical="center"/>
    </xf>
    <xf numFmtId="0" fontId="3" fillId="5" borderId="10" xfId="0" applyNumberFormat="1" applyFont="1" applyFill="1" applyBorder="1" applyAlignment="1" applyProtection="1">
      <alignment horizontal="center" vertical="center" wrapText="1"/>
      <protection locked="0"/>
    </xf>
    <xf numFmtId="0" fontId="3" fillId="4" borderId="16" xfId="0" applyNumberFormat="1" applyFont="1" applyFill="1" applyBorder="1" applyAlignment="1" applyProtection="1">
      <alignment horizontal="center" vertical="center" wrapText="1"/>
      <protection locked="0"/>
    </xf>
    <xf numFmtId="0" fontId="3" fillId="9" borderId="17" xfId="0" applyNumberFormat="1" applyFont="1" applyFill="1" applyBorder="1" applyAlignment="1" applyProtection="1">
      <alignment horizontal="center" vertical="center" wrapText="1"/>
      <protection locked="0"/>
    </xf>
    <xf numFmtId="0" fontId="8" fillId="0" borderId="5" xfId="0" applyNumberFormat="1" applyFont="1" applyBorder="1" applyAlignment="1" applyProtection="1">
      <alignment horizontal="center" vertical="center"/>
    </xf>
    <xf numFmtId="0" fontId="9" fillId="0" borderId="5" xfId="0" applyFont="1" applyBorder="1" applyAlignment="1" applyProtection="1">
      <alignment horizontal="center" vertical="center"/>
    </xf>
    <xf numFmtId="0" fontId="10" fillId="0" borderId="5" xfId="0" applyFont="1" applyBorder="1" applyAlignment="1" applyProtection="1">
      <alignment horizontal="center" vertical="center"/>
    </xf>
    <xf numFmtId="0" fontId="3" fillId="5" borderId="11" xfId="0" applyNumberFormat="1" applyFont="1" applyFill="1" applyBorder="1" applyAlignment="1" applyProtection="1">
      <alignment horizontal="center" vertical="center" wrapText="1"/>
      <protection locked="0"/>
    </xf>
    <xf numFmtId="0" fontId="3" fillId="4" borderId="18" xfId="0" applyNumberFormat="1" applyFont="1" applyFill="1" applyBorder="1" applyAlignment="1" applyProtection="1">
      <alignment horizontal="center" vertical="center" wrapText="1"/>
      <protection locked="0"/>
    </xf>
    <xf numFmtId="0" fontId="3" fillId="9" borderId="19" xfId="0" applyNumberFormat="1" applyFont="1" applyFill="1" applyBorder="1" applyAlignment="1" applyProtection="1">
      <alignment horizontal="center" vertical="center" wrapText="1"/>
      <protection locked="0"/>
    </xf>
    <xf numFmtId="0" fontId="3" fillId="4" borderId="6" xfId="0" applyNumberFormat="1" applyFont="1" applyFill="1" applyBorder="1" applyAlignment="1" applyProtection="1">
      <alignment horizontal="center" vertical="center"/>
      <protection locked="0"/>
    </xf>
    <xf numFmtId="0" fontId="8" fillId="0" borderId="6" xfId="0" applyNumberFormat="1" applyFont="1" applyBorder="1" applyAlignment="1" applyProtection="1">
      <alignment horizontal="center" vertical="center"/>
    </xf>
    <xf numFmtId="0" fontId="6" fillId="12" borderId="6" xfId="0" applyNumberFormat="1" applyFont="1" applyFill="1" applyBorder="1" applyAlignment="1" applyProtection="1">
      <alignment horizontal="center" vertical="center"/>
    </xf>
    <xf numFmtId="0" fontId="9" fillId="0" borderId="6" xfId="0" applyFont="1" applyBorder="1" applyAlignment="1" applyProtection="1">
      <alignment horizontal="center" vertical="center"/>
    </xf>
    <xf numFmtId="0" fontId="10" fillId="0" borderId="6" xfId="0" applyFont="1" applyBorder="1" applyAlignment="1" applyProtection="1">
      <alignment horizontal="center" vertical="center"/>
    </xf>
    <xf numFmtId="0" fontId="3" fillId="6" borderId="10" xfId="0" applyNumberFormat="1" applyFont="1" applyFill="1" applyBorder="1" applyAlignment="1" applyProtection="1">
      <alignment horizontal="center" vertical="center" wrapText="1"/>
      <protection locked="0"/>
    </xf>
    <xf numFmtId="0" fontId="0" fillId="0" borderId="4" xfId="0" applyNumberFormat="1" applyFill="1" applyBorder="1" applyAlignment="1" applyProtection="1">
      <alignment horizontal="center" vertical="center"/>
    </xf>
    <xf numFmtId="164" fontId="21" fillId="0" borderId="4" xfId="0" applyNumberFormat="1" applyFont="1" applyBorder="1" applyAlignment="1" applyProtection="1">
      <alignment horizontal="center" vertical="center"/>
    </xf>
    <xf numFmtId="0" fontId="0" fillId="0" borderId="5" xfId="0" applyNumberFormat="1" applyFill="1" applyBorder="1" applyAlignment="1" applyProtection="1">
      <alignment horizontal="center" vertical="center"/>
    </xf>
    <xf numFmtId="164" fontId="21" fillId="0" borderId="5" xfId="0" applyNumberFormat="1" applyFont="1" applyBorder="1" applyAlignment="1" applyProtection="1">
      <alignment horizontal="center" vertical="center"/>
    </xf>
    <xf numFmtId="0" fontId="3" fillId="6" borderId="12" xfId="0" applyNumberFormat="1" applyFont="1" applyFill="1" applyBorder="1" applyAlignment="1" applyProtection="1">
      <alignment horizontal="center" vertical="center" wrapText="1"/>
      <protection locked="0"/>
    </xf>
    <xf numFmtId="0" fontId="0" fillId="0" borderId="8" xfId="0" applyNumberFormat="1" applyFill="1" applyBorder="1" applyAlignment="1" applyProtection="1">
      <alignment horizontal="center" vertical="center"/>
    </xf>
    <xf numFmtId="0" fontId="0" fillId="0" borderId="7" xfId="0" applyNumberFormat="1" applyFill="1" applyBorder="1" applyAlignment="1" applyProtection="1">
      <alignment horizontal="center" vertical="center"/>
    </xf>
    <xf numFmtId="164" fontId="21" fillId="0" borderId="7" xfId="0" applyNumberFormat="1" applyFont="1" applyBorder="1" applyAlignment="1" applyProtection="1">
      <alignment horizontal="center" vertical="center"/>
    </xf>
    <xf numFmtId="0" fontId="6" fillId="12" borderId="7" xfId="0" applyNumberFormat="1" applyFont="1" applyFill="1" applyBorder="1" applyAlignment="1" applyProtection="1">
      <alignment horizontal="center" vertical="center"/>
    </xf>
    <xf numFmtId="0" fontId="9" fillId="0" borderId="7" xfId="0" applyFont="1" applyBorder="1" applyAlignment="1" applyProtection="1">
      <alignment horizontal="center" vertical="center"/>
    </xf>
    <xf numFmtId="0" fontId="10" fillId="0" borderId="7" xfId="0" applyFont="1" applyBorder="1" applyAlignment="1" applyProtection="1">
      <alignment horizontal="center" vertical="center"/>
    </xf>
    <xf numFmtId="0" fontId="3" fillId="7" borderId="10" xfId="0" applyNumberFormat="1" applyFont="1" applyFill="1" applyBorder="1" applyAlignment="1" applyProtection="1">
      <alignment horizontal="center" vertical="center" wrapText="1"/>
      <protection locked="0"/>
    </xf>
    <xf numFmtId="0" fontId="6" fillId="12" borderId="4" xfId="0" applyNumberFormat="1" applyFont="1" applyFill="1" applyBorder="1" applyAlignment="1" applyProtection="1">
      <alignment horizontal="center" vertical="center"/>
    </xf>
    <xf numFmtId="0" fontId="3" fillId="7" borderId="12" xfId="0" applyNumberFormat="1" applyFont="1" applyFill="1" applyBorder="1" applyAlignment="1" applyProtection="1">
      <alignment horizontal="center" vertical="center" wrapText="1"/>
      <protection locked="0"/>
    </xf>
    <xf numFmtId="0" fontId="0" fillId="0" borderId="0" xfId="0" applyNumberFormat="1" applyFill="1" applyBorder="1" applyAlignment="1" applyProtection="1">
      <alignment horizontal="center" vertical="center"/>
    </xf>
    <xf numFmtId="164" fontId="21" fillId="0" borderId="0" xfId="0" applyNumberFormat="1" applyFont="1" applyBorder="1" applyAlignment="1" applyProtection="1">
      <alignment horizontal="center" vertical="center"/>
    </xf>
    <xf numFmtId="0" fontId="9" fillId="0" borderId="0" xfId="0" applyFont="1" applyAlignment="1" applyProtection="1">
      <alignment horizontal="center" vertical="center"/>
    </xf>
    <xf numFmtId="0" fontId="10" fillId="0" borderId="0" xfId="0" applyFont="1" applyBorder="1" applyAlignment="1" applyProtection="1">
      <alignment horizontal="center" vertical="center"/>
    </xf>
    <xf numFmtId="0" fontId="3" fillId="8" borderId="13" xfId="0" applyNumberFormat="1" applyFont="1" applyFill="1" applyBorder="1" applyAlignment="1" applyProtection="1">
      <alignment horizontal="center" vertical="center" wrapText="1"/>
      <protection locked="0"/>
    </xf>
    <xf numFmtId="0" fontId="0" fillId="0" borderId="2" xfId="0" applyNumberFormat="1" applyFill="1" applyBorder="1" applyAlignment="1" applyProtection="1">
      <alignment horizontal="center" vertical="center"/>
    </xf>
    <xf numFmtId="164" fontId="21" fillId="0" borderId="2" xfId="0" applyNumberFormat="1" applyFont="1" applyBorder="1" applyAlignment="1" applyProtection="1">
      <alignment horizontal="center" vertical="center"/>
    </xf>
    <xf numFmtId="0" fontId="9" fillId="0" borderId="2" xfId="0" applyFont="1" applyBorder="1" applyAlignment="1" applyProtection="1">
      <alignment horizontal="center" vertical="center"/>
    </xf>
    <xf numFmtId="0" fontId="10" fillId="0" borderId="2" xfId="0" applyFont="1" applyBorder="1" applyAlignment="1" applyProtection="1">
      <alignment horizontal="center" vertical="center"/>
    </xf>
    <xf numFmtId="0" fontId="3" fillId="0" borderId="0" xfId="0" applyFont="1" applyAlignment="1" applyProtection="1">
      <alignment horizontal="right" vertical="center"/>
    </xf>
    <xf numFmtId="0" fontId="4" fillId="0" borderId="4" xfId="0" applyFont="1" applyBorder="1" applyAlignment="1" applyProtection="1">
      <alignment horizontal="right" vertical="center"/>
    </xf>
    <xf numFmtId="0" fontId="4" fillId="0" borderId="5" xfId="0" applyFont="1" applyBorder="1" applyAlignment="1" applyProtection="1">
      <alignment horizontal="right" vertical="center"/>
    </xf>
    <xf numFmtId="0" fontId="4" fillId="0" borderId="6" xfId="0" applyFont="1" applyBorder="1" applyAlignment="1" applyProtection="1">
      <alignment horizontal="right" vertical="center"/>
    </xf>
    <xf numFmtId="0" fontId="3" fillId="0" borderId="1" xfId="0" applyFont="1" applyBorder="1" applyAlignment="1" applyProtection="1">
      <alignment horizontal="right" vertical="center"/>
    </xf>
    <xf numFmtId="0" fontId="6" fillId="0" borderId="0" xfId="0" applyFont="1" applyBorder="1" applyAlignment="1" applyProtection="1">
      <alignment vertical="center"/>
    </xf>
    <xf numFmtId="0" fontId="4" fillId="0" borderId="8" xfId="0" applyFont="1" applyBorder="1" applyAlignment="1" applyProtection="1">
      <alignment horizontal="right" vertical="center"/>
    </xf>
    <xf numFmtId="0" fontId="3" fillId="0" borderId="2" xfId="0" applyFont="1" applyBorder="1" applyAlignment="1" applyProtection="1">
      <alignment horizontal="right" vertical="center"/>
    </xf>
    <xf numFmtId="0" fontId="4" fillId="0" borderId="0" xfId="0" applyFont="1" applyBorder="1" applyAlignment="1" applyProtection="1">
      <alignment horizontal="right" vertical="center"/>
    </xf>
    <xf numFmtId="0" fontId="6" fillId="0" borderId="2" xfId="0" applyFont="1" applyBorder="1" applyAlignment="1" applyProtection="1">
      <alignment vertical="center"/>
    </xf>
    <xf numFmtId="0" fontId="4" fillId="0" borderId="2" xfId="0" applyFont="1" applyBorder="1" applyAlignment="1" applyProtection="1">
      <alignment horizontal="right" vertical="center"/>
    </xf>
    <xf numFmtId="0" fontId="14" fillId="0" borderId="0" xfId="0" applyFont="1" applyAlignment="1">
      <alignment vertical="top"/>
    </xf>
    <xf numFmtId="0" fontId="20" fillId="0" borderId="0" xfId="0" applyFont="1" applyFill="1" applyProtection="1"/>
    <xf numFmtId="0" fontId="3" fillId="0" borderId="0" xfId="0" applyFont="1" applyFill="1" applyProtection="1"/>
    <xf numFmtId="0" fontId="0" fillId="0" borderId="0" xfId="0" applyAlignment="1">
      <alignment horizontal="center" vertical="center"/>
    </xf>
    <xf numFmtId="0" fontId="4" fillId="0" borderId="0" xfId="0" applyFont="1"/>
    <xf numFmtId="0" fontId="4" fillId="0" borderId="0" xfId="0" applyFont="1" applyAlignment="1">
      <alignment vertical="top"/>
    </xf>
    <xf numFmtId="0" fontId="2" fillId="0" borderId="20" xfId="0" applyFont="1" applyBorder="1" applyAlignment="1">
      <alignment horizontal="left" vertical="top" wrapText="1" indent="1"/>
    </xf>
    <xf numFmtId="0" fontId="5" fillId="0" borderId="20" xfId="0" applyFont="1" applyBorder="1" applyAlignment="1">
      <alignment horizontal="left" vertical="top" indent="1"/>
    </xf>
    <xf numFmtId="0" fontId="20" fillId="2" borderId="0" xfId="0" applyFont="1" applyFill="1" applyProtection="1">
      <protection locked="0"/>
    </xf>
    <xf numFmtId="0" fontId="6" fillId="11" borderId="1" xfId="0" applyFont="1" applyFill="1" applyBorder="1" applyAlignment="1" applyProtection="1">
      <alignment horizontal="center" vertical="center" textRotation="90" wrapText="1"/>
    </xf>
    <xf numFmtId="0" fontId="6" fillId="11" borderId="0" xfId="0" applyFont="1" applyFill="1" applyBorder="1" applyAlignment="1" applyProtection="1">
      <alignment horizontal="center" vertical="center" textRotation="90"/>
    </xf>
    <xf numFmtId="0" fontId="6" fillId="10" borderId="0" xfId="0" applyFont="1" applyFill="1" applyAlignment="1" applyProtection="1">
      <alignment horizontal="center" vertical="center" textRotation="90" wrapText="1"/>
    </xf>
    <xf numFmtId="0" fontId="6" fillId="10" borderId="3" xfId="0" applyFont="1" applyFill="1" applyBorder="1" applyAlignment="1" applyProtection="1">
      <alignment horizontal="center" vertical="center" textRotation="90" wrapText="1"/>
    </xf>
    <xf numFmtId="0" fontId="12" fillId="3" borderId="0" xfId="0" applyFont="1" applyFill="1" applyAlignment="1" applyProtection="1">
      <alignment horizontal="center"/>
    </xf>
    <xf numFmtId="0" fontId="7" fillId="0" borderId="0" xfId="0" applyFont="1" applyAlignment="1" applyProtection="1">
      <alignment horizontal="center" vertical="center" wrapText="1"/>
    </xf>
  </cellXfs>
  <cellStyles count="1">
    <cellStyle name="Normal" xfId="0" builtinId="0"/>
  </cellStyles>
  <dxfs count="6">
    <dxf>
      <font>
        <b/>
        <i val="0"/>
        <strike val="0"/>
        <color rgb="FFFF0000"/>
      </font>
    </dxf>
    <dxf>
      <border>
        <left style="thin">
          <color rgb="FF9C0006"/>
        </left>
        <right style="thin">
          <color rgb="FF9C0006"/>
        </right>
        <top style="thin">
          <color rgb="FF9C0006"/>
        </top>
        <bottom style="thin">
          <color rgb="FF9C0006"/>
        </bottom>
        <vertical/>
        <horizontal/>
      </border>
    </dxf>
    <dxf>
      <font>
        <b/>
        <i val="0"/>
        <color rgb="FFFF0000"/>
      </font>
    </dxf>
    <dxf>
      <font>
        <b/>
        <i val="0"/>
        <color rgb="FFFF0000"/>
      </font>
    </dxf>
    <dxf>
      <font>
        <b/>
        <i val="0"/>
        <strike val="0"/>
        <color rgb="FFFF0000"/>
      </font>
      <border>
        <left/>
        <right/>
        <top/>
        <bottom/>
        <vertical/>
        <horizontal/>
      </border>
    </dxf>
    <dxf>
      <font>
        <color rgb="FF9C0006"/>
      </font>
      <fill>
        <patternFill>
          <bgColor rgb="FFFFC7CE"/>
        </patternFill>
      </fill>
    </dxf>
  </dxfs>
  <tableStyles count="0" defaultTableStyle="TableStyleMedium2" defaultPivotStyle="PivotStyleLight16"/>
  <colors>
    <mruColors>
      <color rgb="FFCCFF66"/>
      <color rgb="FFFFFF99"/>
      <color rgb="FFFFFF66"/>
      <color rgb="FFFFCCCC"/>
      <color rgb="FFFF7C80"/>
      <color rgb="FF99FF66"/>
      <color rgb="FF008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127000</xdr:colOff>
      <xdr:row>0</xdr:row>
      <xdr:rowOff>158750</xdr:rowOff>
    </xdr:from>
    <xdr:to>
      <xdr:col>8</xdr:col>
      <xdr:colOff>422275</xdr:colOff>
      <xdr:row>1</xdr:row>
      <xdr:rowOff>33617</xdr:rowOff>
    </xdr:to>
    <xdr:pic>
      <xdr:nvPicPr>
        <xdr:cNvPr id="2" name="Grafik 1" descr="BKD_L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9912" y="158750"/>
          <a:ext cx="3612216" cy="793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0"/>
  <sheetViews>
    <sheetView showGridLines="0" showRowColHeaders="0" showZeros="0" tabSelected="1" topLeftCell="A4" zoomScale="115" zoomScaleNormal="115" zoomScaleSheetLayoutView="115" workbookViewId="0">
      <selection activeCell="C4" sqref="C4:L4"/>
    </sheetView>
  </sheetViews>
  <sheetFormatPr defaultColWidth="11.42578125" defaultRowHeight="15" x14ac:dyDescent="0.25"/>
  <cols>
    <col min="1" max="1" width="3.140625" customWidth="1"/>
    <col min="2" max="2" width="7.85546875" customWidth="1"/>
    <col min="3" max="3" width="6.85546875" style="4" customWidth="1"/>
    <col min="4" max="4" width="9.28515625" style="2" customWidth="1"/>
    <col min="5" max="5" width="9.28515625" customWidth="1"/>
    <col min="6" max="7" width="8.28515625" customWidth="1"/>
    <col min="8" max="8" width="9.28515625" hidden="1" customWidth="1"/>
    <col min="9" max="10" width="9.28515625" customWidth="1"/>
    <col min="11" max="11" width="9.28515625" style="1" customWidth="1"/>
    <col min="12" max="12" width="9.140625" style="1" customWidth="1"/>
    <col min="13" max="13" width="9.28515625" style="1" hidden="1" customWidth="1"/>
    <col min="14" max="14" width="2.28515625" style="1" customWidth="1"/>
    <col min="15" max="15" width="79.5703125" style="24" customWidth="1"/>
    <col min="16" max="16" width="11.42578125" hidden="1" customWidth="1"/>
  </cols>
  <sheetData>
    <row r="1" spans="2:16" ht="72" customHeight="1" x14ac:dyDescent="0.3">
      <c r="B1" s="92"/>
      <c r="C1" s="92"/>
      <c r="D1" s="92"/>
      <c r="E1" s="92"/>
      <c r="F1" s="92"/>
      <c r="G1" s="92"/>
      <c r="H1" s="92"/>
      <c r="I1" s="92"/>
      <c r="J1" s="92"/>
      <c r="K1" s="92"/>
      <c r="L1" s="92"/>
    </row>
    <row r="2" spans="2:16" ht="37.5" customHeight="1" x14ac:dyDescent="0.2">
      <c r="B2" s="93" t="s">
        <v>35</v>
      </c>
      <c r="C2" s="93"/>
      <c r="D2" s="93"/>
      <c r="E2" s="93"/>
      <c r="F2" s="93"/>
      <c r="G2" s="93"/>
      <c r="H2" s="93"/>
      <c r="I2" s="93"/>
      <c r="J2" s="93"/>
      <c r="K2" s="93"/>
      <c r="L2" s="93"/>
    </row>
    <row r="3" spans="2:16" ht="44.25" customHeight="1" x14ac:dyDescent="0.25">
      <c r="B3" s="88" t="s">
        <v>30</v>
      </c>
    </row>
    <row r="4" spans="2:16" ht="30" customHeight="1" x14ac:dyDescent="0.35">
      <c r="B4" s="23" t="s">
        <v>29</v>
      </c>
      <c r="C4" s="96"/>
      <c r="D4" s="96"/>
      <c r="E4" s="96"/>
      <c r="F4" s="96"/>
      <c r="G4" s="96"/>
      <c r="H4" s="96"/>
      <c r="I4" s="96"/>
      <c r="J4" s="96"/>
      <c r="K4" s="96"/>
      <c r="L4" s="96"/>
    </row>
    <row r="5" spans="2:16" ht="23.25" customHeight="1" x14ac:dyDescent="0.35">
      <c r="B5" s="90"/>
      <c r="C5" s="89"/>
      <c r="D5" s="89"/>
      <c r="E5" s="89"/>
      <c r="F5" s="89"/>
      <c r="G5" s="89"/>
      <c r="H5" s="89"/>
      <c r="I5" s="89"/>
      <c r="J5" s="89"/>
      <c r="K5" s="89"/>
      <c r="L5" s="89"/>
      <c r="M5" s="29"/>
      <c r="N5" s="29"/>
      <c r="O5" s="30"/>
    </row>
    <row r="6" spans="2:16" s="3" customFormat="1" ht="34.5" customHeight="1" x14ac:dyDescent="0.2">
      <c r="B6" s="6"/>
      <c r="C6" s="7"/>
      <c r="D6" s="8"/>
      <c r="E6" s="9" t="s">
        <v>18</v>
      </c>
      <c r="F6" s="102" t="s">
        <v>26</v>
      </c>
      <c r="G6" s="102"/>
      <c r="H6" s="9"/>
      <c r="I6" s="9" t="s">
        <v>19</v>
      </c>
      <c r="J6" s="9" t="s">
        <v>20</v>
      </c>
      <c r="K6" s="9" t="s">
        <v>17</v>
      </c>
      <c r="L6" s="9" t="s">
        <v>16</v>
      </c>
      <c r="M6" s="5" t="s">
        <v>21</v>
      </c>
      <c r="N6" s="5"/>
      <c r="O6" s="94" t="s">
        <v>36</v>
      </c>
    </row>
    <row r="7" spans="2:16" ht="18.75" customHeight="1" thickBot="1" x14ac:dyDescent="0.3">
      <c r="B7" s="10"/>
      <c r="C7" s="11"/>
      <c r="D7" s="12"/>
      <c r="E7" s="10"/>
      <c r="F7" s="20" t="s">
        <v>27</v>
      </c>
      <c r="G7" s="20" t="s">
        <v>28</v>
      </c>
      <c r="H7" s="19"/>
      <c r="I7" s="10"/>
      <c r="J7" s="10"/>
      <c r="K7" s="13"/>
      <c r="L7" s="13"/>
      <c r="O7" s="95"/>
      <c r="P7" s="25">
        <v>6</v>
      </c>
    </row>
    <row r="8" spans="2:16" ht="18.75" customHeight="1" x14ac:dyDescent="0.2">
      <c r="B8" s="99" t="s">
        <v>22</v>
      </c>
      <c r="C8" s="77" t="s">
        <v>32</v>
      </c>
      <c r="D8" s="78" t="s">
        <v>0</v>
      </c>
      <c r="E8" s="31"/>
      <c r="F8" s="32"/>
      <c r="G8" s="33"/>
      <c r="H8" s="34" t="e">
        <f>AVERAGE(F8:G8)</f>
        <v>#DIV/0!</v>
      </c>
      <c r="I8" s="35" t="str">
        <f>IF(COUNTBLANK(E8:G8)&lt;1,AVERAGE(E8,H8),"")</f>
        <v/>
      </c>
      <c r="J8" s="36" t="str">
        <f t="shared" ref="J8:J10" si="0">IF(I8&gt;0,IF(I8="","",IF(OR(MOD(4*I8,4)=1,MOD(4*I8,4)=3),IF(E8=I8,".",IF(E8&lt;I8,ROUNDUP(2*I8,0)/2,ROUNDDOWN(2*I8,0)/2)),ROUND(2*I8,0)/2)),"")</f>
        <v/>
      </c>
      <c r="K8" s="37" t="str">
        <f>IF(J8&gt;0,IF(J8&lt;4,4-J8,""),"")</f>
        <v/>
      </c>
      <c r="L8" s="38" t="str">
        <f>IF(AND(E8&gt;0,G8&gt;0,J8&gt;4),J8-4,"")</f>
        <v/>
      </c>
      <c r="M8" s="1" t="str">
        <f>IF(J8&lt;4,1," ")</f>
        <v xml:space="preserve"> </v>
      </c>
      <c r="O8" s="95"/>
      <c r="P8" s="25">
        <v>5.5</v>
      </c>
    </row>
    <row r="9" spans="2:16" ht="18.75" customHeight="1" x14ac:dyDescent="0.2">
      <c r="B9" s="99"/>
      <c r="C9" s="7"/>
      <c r="D9" s="79" t="s">
        <v>34</v>
      </c>
      <c r="E9" s="39"/>
      <c r="F9" s="40"/>
      <c r="G9" s="41"/>
      <c r="H9" s="34" t="e">
        <f t="shared" ref="H9:H12" si="1">AVERAGE(F9:G9)</f>
        <v>#DIV/0!</v>
      </c>
      <c r="I9" s="42" t="str">
        <f t="shared" ref="I9:I12" si="2">IF(COUNTBLANK(E9:G9)&lt;1,AVERAGE(E9,H9),"")</f>
        <v/>
      </c>
      <c r="J9" s="36" t="str">
        <f t="shared" si="0"/>
        <v/>
      </c>
      <c r="K9" s="43" t="str">
        <f t="shared" ref="K9:K18" si="3">IF(E9&gt;0,IF(J9&lt;4,4-J9," "),"")</f>
        <v/>
      </c>
      <c r="L9" s="44" t="str">
        <f>IF(AND(E9&gt;0,G9&gt;0,J9&gt;4),J9-4,"")</f>
        <v/>
      </c>
      <c r="M9" s="1" t="str">
        <f t="shared" ref="M9:M12" si="4">IF(J9&lt;4,1," ")</f>
        <v xml:space="preserve"> </v>
      </c>
      <c r="O9" s="95"/>
      <c r="P9" s="25">
        <v>5</v>
      </c>
    </row>
    <row r="10" spans="2:16" ht="18.75" customHeight="1" x14ac:dyDescent="0.2">
      <c r="B10" s="99"/>
      <c r="C10" s="7"/>
      <c r="D10" s="79" t="s">
        <v>1</v>
      </c>
      <c r="E10" s="39"/>
      <c r="F10" s="40"/>
      <c r="G10" s="41"/>
      <c r="H10" s="34" t="e">
        <f t="shared" si="1"/>
        <v>#DIV/0!</v>
      </c>
      <c r="I10" s="42" t="str">
        <f t="shared" si="2"/>
        <v/>
      </c>
      <c r="J10" s="36" t="str">
        <f t="shared" si="0"/>
        <v/>
      </c>
      <c r="K10" s="43" t="str">
        <f t="shared" si="3"/>
        <v/>
      </c>
      <c r="L10" s="44" t="str">
        <f>IF(AND(E10&gt;0,G10&gt;0,J10&gt;4),J10-4,"")</f>
        <v/>
      </c>
      <c r="M10" s="1" t="str">
        <f t="shared" si="4"/>
        <v xml:space="preserve"> </v>
      </c>
      <c r="O10" s="95"/>
      <c r="P10" s="25">
        <v>4.5</v>
      </c>
    </row>
    <row r="11" spans="2:16" ht="18.75" customHeight="1" x14ac:dyDescent="0.2">
      <c r="B11" s="99"/>
      <c r="C11" s="7"/>
      <c r="D11" s="79" t="s">
        <v>2</v>
      </c>
      <c r="E11" s="39"/>
      <c r="F11" s="40"/>
      <c r="G11" s="41"/>
      <c r="H11" s="34" t="e">
        <f t="shared" si="1"/>
        <v>#DIV/0!</v>
      </c>
      <c r="I11" s="42" t="str">
        <f t="shared" si="2"/>
        <v/>
      </c>
      <c r="J11" s="36" t="str">
        <f>IF(I11&gt;0,IF(I11="","",IF(OR(MOD(4*I11,4)=1,MOD(4*I11,4)=3),IF(E11=I11,".",IF(E11&lt;I11,ROUNDUP(2*I11,0)/2,ROUNDDOWN(2*I11,0)/2)),ROUND(2*I11,0)/2)),"")</f>
        <v/>
      </c>
      <c r="K11" s="43" t="str">
        <f t="shared" si="3"/>
        <v/>
      </c>
      <c r="L11" s="44" t="str">
        <f>IF(AND(E11&gt;0,G11&gt;0,J11&gt;4),J11-4,"")</f>
        <v/>
      </c>
      <c r="M11" s="1" t="str">
        <f t="shared" si="4"/>
        <v xml:space="preserve"> </v>
      </c>
      <c r="O11" s="95"/>
      <c r="P11" s="25">
        <v>4</v>
      </c>
    </row>
    <row r="12" spans="2:16" ht="18.75" customHeight="1" thickBot="1" x14ac:dyDescent="0.25">
      <c r="B12" s="100"/>
      <c r="C12" s="7"/>
      <c r="D12" s="80" t="s">
        <v>11</v>
      </c>
      <c r="E12" s="45"/>
      <c r="F12" s="46"/>
      <c r="G12" s="47"/>
      <c r="H12" s="48" t="e">
        <f t="shared" si="1"/>
        <v>#DIV/0!</v>
      </c>
      <c r="I12" s="49" t="str">
        <f t="shared" si="2"/>
        <v/>
      </c>
      <c r="J12" s="50" t="str">
        <f>IF(I12&gt;0,IF(I12="","",IF(OR(MOD(4*I12,4)=1,MOD(4*I12,4)=3),IF(E12=I12,".",IF(E12&lt;I12,ROUNDUP(2*I12,0)/2,ROUNDDOWN(2*I12,0)/2)),ROUND(2*I12,0)/2)),"")</f>
        <v/>
      </c>
      <c r="K12" s="51" t="str">
        <f t="shared" si="3"/>
        <v/>
      </c>
      <c r="L12" s="52" t="str">
        <f>IF(AND(E12&gt;0,G12&gt;0,J12&gt;4),J12-4,"")</f>
        <v/>
      </c>
      <c r="M12" s="1" t="str">
        <f t="shared" si="4"/>
        <v xml:space="preserve"> </v>
      </c>
      <c r="O12" s="95"/>
      <c r="P12" s="25">
        <v>3.5</v>
      </c>
    </row>
    <row r="13" spans="2:16" ht="18.75" customHeight="1" x14ac:dyDescent="0.2">
      <c r="B13" s="97" t="s">
        <v>23</v>
      </c>
      <c r="C13" s="81" t="s">
        <v>32</v>
      </c>
      <c r="D13" s="78" t="s">
        <v>3</v>
      </c>
      <c r="E13" s="53"/>
      <c r="F13" s="54"/>
      <c r="G13" s="54"/>
      <c r="H13" s="54"/>
      <c r="I13" s="55">
        <f t="shared" ref="I13:I18" si="5">E13</f>
        <v>0</v>
      </c>
      <c r="J13" s="36" t="str">
        <f t="shared" ref="J13:J21" si="6">IF(I13&gt;0,IF(I13="","",IF(OR(MOD(4*I13,4)=1,MOD(4*I13,4)=3),IF(E13=G13,".",IF(E13&lt;G13,ROUNDUP(2*I13,0)/2,ROUNDDOWN(2*I13,0)/2)),ROUND(2*I13,0)/2)),"")</f>
        <v/>
      </c>
      <c r="K13" s="37" t="str">
        <f t="shared" si="3"/>
        <v/>
      </c>
      <c r="L13" s="38" t="str">
        <f t="shared" ref="L13:L18" si="7">IF(E13&gt;0,IF(J13&gt;4,J13-4," ")," ")</f>
        <v xml:space="preserve"> </v>
      </c>
      <c r="M13" s="1" t="str">
        <f>IF(AND(J13&lt;&gt;0,J13&lt;4),1," ")</f>
        <v xml:space="preserve"> </v>
      </c>
      <c r="O13" s="95"/>
      <c r="P13" s="25">
        <v>3</v>
      </c>
    </row>
    <row r="14" spans="2:16" ht="18.75" customHeight="1" x14ac:dyDescent="0.2">
      <c r="B14" s="98"/>
      <c r="C14" s="82"/>
      <c r="D14" s="79" t="s">
        <v>4</v>
      </c>
      <c r="E14" s="53"/>
      <c r="F14" s="56"/>
      <c r="G14" s="56"/>
      <c r="H14" s="56"/>
      <c r="I14" s="57">
        <f t="shared" si="5"/>
        <v>0</v>
      </c>
      <c r="J14" s="36" t="str">
        <f t="shared" si="6"/>
        <v/>
      </c>
      <c r="K14" s="43" t="str">
        <f t="shared" si="3"/>
        <v/>
      </c>
      <c r="L14" s="44" t="str">
        <f t="shared" si="7"/>
        <v xml:space="preserve"> </v>
      </c>
      <c r="M14" s="1" t="str">
        <f t="shared" ref="M14:M21" si="8">IF(AND(J14&lt;&gt;0,J14&lt;4),1," ")</f>
        <v xml:space="preserve"> </v>
      </c>
      <c r="O14" s="95"/>
      <c r="P14" s="25">
        <v>2.5</v>
      </c>
    </row>
    <row r="15" spans="2:16" ht="18.75" customHeight="1" x14ac:dyDescent="0.2">
      <c r="B15" s="98"/>
      <c r="C15" s="82"/>
      <c r="D15" s="79" t="s">
        <v>5</v>
      </c>
      <c r="E15" s="53"/>
      <c r="F15" s="56"/>
      <c r="G15" s="56"/>
      <c r="H15" s="56"/>
      <c r="I15" s="57">
        <f t="shared" si="5"/>
        <v>0</v>
      </c>
      <c r="J15" s="36" t="str">
        <f t="shared" si="6"/>
        <v/>
      </c>
      <c r="K15" s="43" t="str">
        <f t="shared" si="3"/>
        <v/>
      </c>
      <c r="L15" s="44" t="str">
        <f t="shared" si="7"/>
        <v xml:space="preserve"> </v>
      </c>
      <c r="M15" s="1" t="str">
        <f t="shared" si="8"/>
        <v xml:space="preserve"> </v>
      </c>
      <c r="O15" s="95"/>
      <c r="P15" s="25">
        <v>2</v>
      </c>
    </row>
    <row r="16" spans="2:16" ht="18.75" customHeight="1" x14ac:dyDescent="0.2">
      <c r="B16" s="98"/>
      <c r="C16" s="82"/>
      <c r="D16" s="79" t="s">
        <v>6</v>
      </c>
      <c r="E16" s="53"/>
      <c r="F16" s="56"/>
      <c r="G16" s="56"/>
      <c r="H16" s="56"/>
      <c r="I16" s="57">
        <f t="shared" si="5"/>
        <v>0</v>
      </c>
      <c r="J16" s="36" t="str">
        <f t="shared" si="6"/>
        <v/>
      </c>
      <c r="K16" s="43" t="str">
        <f t="shared" si="3"/>
        <v/>
      </c>
      <c r="L16" s="44" t="str">
        <f t="shared" si="7"/>
        <v xml:space="preserve"> </v>
      </c>
      <c r="M16" s="1" t="str">
        <f t="shared" si="8"/>
        <v xml:space="preserve"> </v>
      </c>
      <c r="O16" s="95"/>
      <c r="P16" s="25">
        <v>1.5</v>
      </c>
    </row>
    <row r="17" spans="2:16" ht="18.75" customHeight="1" x14ac:dyDescent="0.2">
      <c r="B17" s="98"/>
      <c r="C17" s="82"/>
      <c r="D17" s="83" t="s">
        <v>12</v>
      </c>
      <c r="E17" s="58"/>
      <c r="F17" s="59"/>
      <c r="G17" s="60"/>
      <c r="H17" s="60"/>
      <c r="I17" s="61">
        <f t="shared" si="5"/>
        <v>0</v>
      </c>
      <c r="J17" s="62" t="str">
        <f t="shared" si="6"/>
        <v/>
      </c>
      <c r="K17" s="63" t="str">
        <f t="shared" si="3"/>
        <v/>
      </c>
      <c r="L17" s="64" t="str">
        <f t="shared" si="7"/>
        <v xml:space="preserve"> </v>
      </c>
      <c r="M17" s="1" t="str">
        <f t="shared" si="8"/>
        <v xml:space="preserve"> </v>
      </c>
      <c r="O17" s="95"/>
      <c r="P17" s="25">
        <v>1</v>
      </c>
    </row>
    <row r="18" spans="2:16" ht="18.75" customHeight="1" x14ac:dyDescent="0.2">
      <c r="B18" s="98"/>
      <c r="C18" s="84" t="s">
        <v>33</v>
      </c>
      <c r="D18" s="78" t="s">
        <v>7</v>
      </c>
      <c r="E18" s="65"/>
      <c r="F18" s="54"/>
      <c r="G18" s="54"/>
      <c r="H18" s="54"/>
      <c r="I18" s="55">
        <f t="shared" si="5"/>
        <v>0</v>
      </c>
      <c r="J18" s="66" t="str">
        <f t="shared" si="6"/>
        <v/>
      </c>
      <c r="K18" s="37" t="str">
        <f t="shared" si="3"/>
        <v/>
      </c>
      <c r="L18" s="38" t="str">
        <f t="shared" si="7"/>
        <v xml:space="preserve"> </v>
      </c>
      <c r="M18" s="1" t="str">
        <f t="shared" si="8"/>
        <v xml:space="preserve"> </v>
      </c>
      <c r="O18" s="95"/>
    </row>
    <row r="19" spans="2:16" ht="18.75" customHeight="1" x14ac:dyDescent="0.2">
      <c r="B19" s="98"/>
      <c r="C19" s="82"/>
      <c r="D19" s="79" t="s">
        <v>8</v>
      </c>
      <c r="E19" s="65"/>
      <c r="F19" s="56"/>
      <c r="G19" s="56"/>
      <c r="H19" s="56"/>
      <c r="I19" s="57">
        <f t="shared" ref="I19:I21" si="9">E19</f>
        <v>0</v>
      </c>
      <c r="J19" s="36" t="str">
        <f t="shared" si="6"/>
        <v/>
      </c>
      <c r="K19" s="43" t="str">
        <f t="shared" ref="K19:K21" si="10">IF(E19&gt;0,IF(J19&lt;4,4-J19," "),"")</f>
        <v/>
      </c>
      <c r="L19" s="44" t="str">
        <f t="shared" ref="L19:L21" si="11">IF(E19&gt;0,IF(J19&gt;4,J19-4," ")," ")</f>
        <v xml:space="preserve"> </v>
      </c>
      <c r="M19" s="1" t="str">
        <f t="shared" si="8"/>
        <v xml:space="preserve"> </v>
      </c>
      <c r="O19" s="95"/>
    </row>
    <row r="20" spans="2:16" ht="18.75" customHeight="1" x14ac:dyDescent="0.2">
      <c r="B20" s="98"/>
      <c r="C20" s="82"/>
      <c r="D20" s="85" t="s">
        <v>9</v>
      </c>
      <c r="E20" s="67"/>
      <c r="F20" s="68"/>
      <c r="G20" s="68"/>
      <c r="H20" s="68"/>
      <c r="I20" s="69">
        <f t="shared" si="9"/>
        <v>0</v>
      </c>
      <c r="J20" s="62" t="str">
        <f t="shared" si="6"/>
        <v/>
      </c>
      <c r="K20" s="70" t="str">
        <f t="shared" si="10"/>
        <v/>
      </c>
      <c r="L20" s="71" t="str">
        <f t="shared" si="11"/>
        <v xml:space="preserve"> </v>
      </c>
      <c r="M20" s="1" t="str">
        <f t="shared" si="8"/>
        <v xml:space="preserve"> </v>
      </c>
      <c r="O20" s="95"/>
    </row>
    <row r="21" spans="2:16" ht="18.75" customHeight="1" thickBot="1" x14ac:dyDescent="0.25">
      <c r="B21" s="98"/>
      <c r="C21" s="86"/>
      <c r="D21" s="87" t="s">
        <v>10</v>
      </c>
      <c r="E21" s="72"/>
      <c r="F21" s="73"/>
      <c r="G21" s="73"/>
      <c r="H21" s="73"/>
      <c r="I21" s="74">
        <f t="shared" si="9"/>
        <v>0</v>
      </c>
      <c r="J21" s="66" t="str">
        <f t="shared" si="6"/>
        <v/>
      </c>
      <c r="K21" s="75" t="str">
        <f t="shared" si="10"/>
        <v/>
      </c>
      <c r="L21" s="76" t="str">
        <f t="shared" si="11"/>
        <v xml:space="preserve"> </v>
      </c>
      <c r="M21" s="1" t="str">
        <f t="shared" si="8"/>
        <v xml:space="preserve"> </v>
      </c>
      <c r="O21" s="95"/>
    </row>
    <row r="22" spans="2:16" x14ac:dyDescent="0.25">
      <c r="B22" s="10"/>
      <c r="C22" s="15"/>
      <c r="D22" s="12"/>
      <c r="E22" s="10"/>
      <c r="F22" s="10"/>
      <c r="G22" s="10"/>
      <c r="H22" s="10"/>
      <c r="I22" s="10"/>
      <c r="J22" s="16">
        <f>COUNT(J8:J21)</f>
        <v>0</v>
      </c>
      <c r="K22" s="13"/>
      <c r="L22" s="13"/>
      <c r="O22" s="95"/>
    </row>
    <row r="23" spans="2:16" ht="19.5" customHeight="1" x14ac:dyDescent="0.25">
      <c r="B23" s="10"/>
      <c r="C23" s="15"/>
      <c r="D23" s="12"/>
      <c r="E23" s="10"/>
      <c r="F23" s="10"/>
      <c r="H23" s="14"/>
      <c r="I23" s="14" t="s">
        <v>24</v>
      </c>
      <c r="J23" s="17" t="str">
        <f>IF(COUNTBLANK(J8:J21)&lt;&gt;0,"",AVERAGE(J8:J21))</f>
        <v/>
      </c>
      <c r="K23" s="13"/>
      <c r="L23" s="13"/>
      <c r="O23" s="95"/>
    </row>
    <row r="24" spans="2:16" ht="19.5" customHeight="1" x14ac:dyDescent="0.25">
      <c r="B24" s="10"/>
      <c r="C24" s="15"/>
      <c r="D24" s="12"/>
      <c r="E24" s="10"/>
      <c r="F24" s="10"/>
      <c r="H24" s="14"/>
      <c r="I24" s="14" t="s">
        <v>13</v>
      </c>
      <c r="J24" s="26" t="str">
        <f>IF(COUNTBLANK(J$8:J$21)&lt;&gt;0,"",K24)</f>
        <v/>
      </c>
      <c r="K24" s="21">
        <f>SUM(K8:K22)</f>
        <v>0</v>
      </c>
      <c r="L24" s="22"/>
      <c r="O24" s="95"/>
    </row>
    <row r="25" spans="2:16" ht="19.5" customHeight="1" x14ac:dyDescent="0.25">
      <c r="B25" s="10"/>
      <c r="C25" s="15"/>
      <c r="D25" s="12"/>
      <c r="E25" s="10"/>
      <c r="F25" s="10"/>
      <c r="H25" s="14"/>
      <c r="I25" s="14" t="s">
        <v>14</v>
      </c>
      <c r="J25" s="27" t="str">
        <f>IF(COUNTBLANK(J$8:J$21)&lt;&gt;0,"",L25)</f>
        <v/>
      </c>
      <c r="K25" s="22"/>
      <c r="L25" s="21">
        <f>SUM(L8:L22)</f>
        <v>0</v>
      </c>
      <c r="O25" s="95"/>
    </row>
    <row r="26" spans="2:16" ht="19.5" customHeight="1" x14ac:dyDescent="0.25">
      <c r="B26" s="10"/>
      <c r="C26" s="15"/>
      <c r="D26" s="12"/>
      <c r="E26" s="10"/>
      <c r="F26" s="10"/>
      <c r="H26" s="14"/>
      <c r="I26" s="14" t="s">
        <v>15</v>
      </c>
      <c r="J26" s="28" t="str">
        <f>IF(COUNTBLANK(J$8:J$21)&lt;&gt;0,"",SUM(M8:M21))</f>
        <v/>
      </c>
      <c r="K26" s="22"/>
      <c r="L26" s="21"/>
      <c r="O26" s="95"/>
    </row>
    <row r="27" spans="2:16" x14ac:dyDescent="0.25">
      <c r="B27" s="10"/>
      <c r="C27" s="15"/>
      <c r="D27" s="12"/>
      <c r="E27" s="10"/>
      <c r="F27" s="10"/>
      <c r="G27" s="10"/>
      <c r="H27" s="10"/>
      <c r="I27" s="10"/>
      <c r="J27" s="10"/>
      <c r="K27" s="13"/>
      <c r="L27" s="13"/>
      <c r="O27" s="95"/>
    </row>
    <row r="28" spans="2:16" ht="53.25" customHeight="1" x14ac:dyDescent="0.35">
      <c r="B28" s="10"/>
      <c r="C28" s="18" t="s">
        <v>25</v>
      </c>
      <c r="D28" s="101" t="str">
        <f>IF(J22=14,IF(AND(J25&gt;=2*J24,J26&lt;5),"Bestehensnormen erfüllt","Matura gefährdet!"),"")</f>
        <v/>
      </c>
      <c r="E28" s="101"/>
      <c r="F28" s="101"/>
      <c r="G28" s="101"/>
      <c r="H28" s="101"/>
      <c r="I28" s="101"/>
      <c r="J28" s="101"/>
      <c r="K28" s="101"/>
      <c r="L28" s="101"/>
      <c r="O28" s="95"/>
    </row>
    <row r="29" spans="2:16" ht="18.75" customHeight="1" x14ac:dyDescent="0.25">
      <c r="D29" s="91" t="s">
        <v>31</v>
      </c>
      <c r="E29" s="91"/>
      <c r="F29" s="91"/>
      <c r="G29" s="91"/>
      <c r="H29" s="91"/>
      <c r="I29" s="91"/>
      <c r="J29" s="91"/>
      <c r="K29" s="91"/>
      <c r="L29" s="91"/>
    </row>
    <row r="30" spans="2:16" hidden="1" x14ac:dyDescent="0.25"/>
  </sheetData>
  <sheetProtection sheet="1" selectLockedCells="1"/>
  <sortState ref="P4:P14">
    <sortCondition descending="1" ref="P4:P14"/>
  </sortState>
  <mergeCells count="9">
    <mergeCell ref="D29:L29"/>
    <mergeCell ref="B1:L1"/>
    <mergeCell ref="B2:L2"/>
    <mergeCell ref="O6:O28"/>
    <mergeCell ref="C4:L4"/>
    <mergeCell ref="B13:B21"/>
    <mergeCell ref="B8:B12"/>
    <mergeCell ref="D28:L28"/>
    <mergeCell ref="F6:G6"/>
  </mergeCells>
  <conditionalFormatting sqref="D28">
    <cfRule type="containsText" dxfId="5" priority="6" operator="containsText" text="Matura gefährdet!">
      <formula>NOT(ISERROR(SEARCH("Matura gefährdet!",D28)))</formula>
    </cfRule>
  </conditionalFormatting>
  <conditionalFormatting sqref="J26">
    <cfRule type="cellIs" dxfId="4" priority="2" operator="greaterThan">
      <formula>4</formula>
    </cfRule>
    <cfRule type="cellIs" dxfId="3" priority="3" operator="greaterThan">
      <formula>4</formula>
    </cfRule>
    <cfRule type="cellIs" dxfId="2" priority="4" operator="greaterThan">
      <formula>5</formula>
    </cfRule>
    <cfRule type="cellIs" dxfId="1" priority="5" operator="greaterThan">
      <formula>4</formula>
    </cfRule>
  </conditionalFormatting>
  <conditionalFormatting sqref="J8:J21">
    <cfRule type="cellIs" dxfId="0" priority="1" operator="lessThan">
      <formula>4</formula>
    </cfRule>
  </conditionalFormatting>
  <dataValidations count="1">
    <dataValidation type="list" allowBlank="1" showErrorMessage="1" errorTitle="Ungültiger Wert" error="Wählen Sie einen zulässigen Notenwert!" promptTitle="Noten" prompt="Note auswählen" sqref="E8:E21 F8:G12">
      <formula1>Noten</formula1>
    </dataValidation>
  </dataValidations>
  <pageMargins left="0.62" right="0.21" top="0.41" bottom="0.36" header="0.31496062992125984" footer="0.19"/>
  <pageSetup paperSize="9" scale="79" orientation="landscape" r:id="rId1"/>
  <ignoredErrors>
    <ignoredError sqref="H8"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CD59FDDF48D2E498E88B8162B16E245" ma:contentTypeVersion="0" ma:contentTypeDescription="Ein neues Dokument erstellen." ma:contentTypeScope="" ma:versionID="2192a1af89dcba8536ece80a05649f26">
  <xsd:schema xmlns:xsd="http://www.w3.org/2001/XMLSchema" xmlns:xs="http://www.w3.org/2001/XMLSchema" xmlns:p="http://schemas.microsoft.com/office/2006/metadata/properties" targetNamespace="http://schemas.microsoft.com/office/2006/metadata/properties" ma:root="true" ma:fieldsID="66c4a6dd5ef775a5269b08f7de37f93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61C572-D62F-4E41-A513-DB9995F58B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E78F420-8C88-4DA7-8EC4-AA6367F0591A}">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A2CA1E40-D19E-400D-87A2-674C21ECB8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Berechnungstool</vt:lpstr>
      <vt:lpstr>Noten</vt:lpstr>
      <vt:lpstr>Berechnungstool!Print_Area</vt:lpstr>
    </vt:vector>
  </TitlesOfParts>
  <Company>Kanton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Helfenstein Klaus</dc:creator>
  <cp:lastModifiedBy>Berger Cyrille</cp:lastModifiedBy>
  <cp:lastPrinted>2014-03-21T07:44:35Z</cp:lastPrinted>
  <dcterms:created xsi:type="dcterms:W3CDTF">2014-03-19T08:46:09Z</dcterms:created>
  <dcterms:modified xsi:type="dcterms:W3CDTF">2023-01-10T13:08:36Z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0x0101008CD59FDDF48D2E498E88B8162B16E245</vt:lpwstr>
  </property>
</Properties>
</file>